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<sst xmlns="http://schemas.openxmlformats.org/spreadsheetml/2006/main" count="69" uniqueCount="37">
  <si>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PV</t>
  </si>
  <si>
    <t>PA</t>
  </si>
  <si>
    <t>FRAIS</t>
  </si>
  <si>
    <t>TRAVAUX</t>
  </si>
  <si>
    <t>PAC</t>
  </si>
  <si>
    <t>PLUS VALUE BRUTE</t>
  </si>
  <si>
    <t>Durée de détention</t>
  </si>
  <si>
    <t>Cas 1</t>
  </si>
  <si>
    <t>Cas 2</t>
  </si>
  <si>
    <t>Cas 3</t>
  </si>
  <si>
    <t>Exonération ? Résidence principale ? - Usage du bien : Résidence secondaire ou Loué ? Sort des travaux</t>
  </si>
  <si>
    <t>Forfait 7,5 %</t>
  </si>
  <si>
    <t>Frais réels payés</t>
  </si>
  <si>
    <t>Abattement fiscal</t>
  </si>
  <si>
    <t>% Abattement fiscal</t>
  </si>
  <si>
    <t>% Abattement social</t>
  </si>
  <si>
    <t>Abattement social</t>
  </si>
  <si>
    <t>TOTAL A PAYER</t>
  </si>
  <si>
    <t>Base de taxation fiscale</t>
  </si>
  <si>
    <t>Base de taxation sociale</t>
  </si>
  <si>
    <t>Impot à 19 %</t>
  </si>
  <si>
    <t>Base de taxation nette</t>
  </si>
  <si>
    <t>Base nette</t>
  </si>
  <si>
    <t>Impôts à 19 %</t>
  </si>
  <si>
    <t>Surtaxe PV &gt;50000 €</t>
  </si>
  <si>
    <t>Surtaxe PV&gt; 50000€ : 6 %</t>
  </si>
  <si>
    <t>NET A PAYER</t>
  </si>
  <si>
    <t>3 : Succession non concernée mais vente ultérieure soumise</t>
  </si>
  <si>
    <t>1 : La Saisie entraîne taxation</t>
  </si>
  <si>
    <t>Base de taxation nette IR</t>
  </si>
  <si>
    <t xml:space="preserve">Base de taxation nette sociale </t>
  </si>
  <si>
    <t>2 : BIC donc régime IR (+V des particuliers non applicable), mais régime des +- values professionnelles avec règle de durée de détention et calcul BIC-IS</t>
  </si>
  <si>
    <t>Usage locatif ? Travaux déduits ? - Forfait 15 % : Durée détention &gt; 5 ans donc forfait 15 %</t>
  </si>
  <si>
    <t>Cotisations sociales à 17,20 %</t>
  </si>
  <si>
    <t>4 : TAB : Non car construction existe, mais discussion possible - Voir abattement spéciaux temporaires applicables : non en l'espèce</t>
  </si>
  <si>
    <t>TAB ? NON SI POSITIF VOIR REGIME FORFAIT TRAVAUX NON APPLICABLE - Installations fixes : A voir</t>
  </si>
  <si>
    <t>4170 en +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</si>
</sst>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6" fontId="38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7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2" width="11.421875" style="1" customWidth="1"/>
    <col min="3" max="3" width="12.140625" style="1" bestFit="1" customWidth="1"/>
    <col min="4" max="16384" width="11.421875" style="1" customWidth="1"/>
  </cols>
  <sheetData>
    <row r="1" ht="15">
      <c r="A1" s="1" t="s">
        <v>7</v>
      </c>
    </row>
    <row r="2" ht="15">
      <c r="A2" s="1" t="s">
        <v>10</v>
      </c>
    </row>
    <row r="3" spans="3:7" ht="15">
      <c r="C3" s="1">
        <v>1</v>
      </c>
      <c r="D3" s="1">
        <v>2</v>
      </c>
      <c r="E3" s="1">
        <v>3</v>
      </c>
      <c r="F3" s="1">
        <v>4</v>
      </c>
      <c r="G3" s="1">
        <v>5</v>
      </c>
    </row>
    <row r="4" ht="15">
      <c r="E4" s="13"/>
    </row>
    <row r="5" spans="1:7" ht="15">
      <c r="A5" s="1" t="s">
        <v>0</v>
      </c>
      <c r="C5" s="1">
        <v>182900</v>
      </c>
      <c r="D5" s="1">
        <v>335000</v>
      </c>
      <c r="E5" s="13">
        <v>155000</v>
      </c>
      <c r="F5" s="1">
        <v>150000</v>
      </c>
      <c r="G5" s="1">
        <v>150000</v>
      </c>
    </row>
    <row r="6" ht="15">
      <c r="E6" s="13"/>
    </row>
    <row r="7" spans="1:7" ht="15">
      <c r="A7" s="1" t="s">
        <v>1</v>
      </c>
      <c r="C7" s="1">
        <v>150000</v>
      </c>
      <c r="D7" s="1">
        <v>150000</v>
      </c>
      <c r="E7" s="13">
        <v>150000</v>
      </c>
      <c r="F7" s="1">
        <v>75000</v>
      </c>
      <c r="G7" s="1">
        <v>75000</v>
      </c>
    </row>
    <row r="8" spans="1:7" ht="15">
      <c r="A8" s="1" t="s">
        <v>2</v>
      </c>
      <c r="C8" s="1">
        <v>13500</v>
      </c>
      <c r="D8" s="1">
        <v>13500</v>
      </c>
      <c r="E8" s="13">
        <v>13500</v>
      </c>
      <c r="F8" s="1">
        <v>13500</v>
      </c>
      <c r="G8" s="1">
        <v>13500</v>
      </c>
    </row>
    <row r="9" spans="1:7" ht="15">
      <c r="A9" s="1" t="s">
        <v>3</v>
      </c>
      <c r="C9" s="1">
        <v>32500</v>
      </c>
      <c r="D9" s="1">
        <v>32500</v>
      </c>
      <c r="E9" s="13">
        <v>32500</v>
      </c>
      <c r="F9" s="1">
        <v>32500</v>
      </c>
      <c r="G9" s="1">
        <v>32500</v>
      </c>
    </row>
    <row r="10" spans="1:7" ht="15">
      <c r="A10" s="1" t="s">
        <v>4</v>
      </c>
      <c r="C10" s="1">
        <f>SUM(C7:C9)</f>
        <v>196000</v>
      </c>
      <c r="D10" s="1">
        <f>SUM(D7:D9)</f>
        <v>196000</v>
      </c>
      <c r="E10" s="13">
        <f>SUM(E7:E9)</f>
        <v>196000</v>
      </c>
      <c r="F10" s="1">
        <f>SUM(F7:F9)</f>
        <v>121000</v>
      </c>
      <c r="G10" s="1">
        <f>SUM(G7:G9)</f>
        <v>121000</v>
      </c>
    </row>
    <row r="11" spans="1:7" ht="15">
      <c r="A11" s="2" t="s">
        <v>5</v>
      </c>
      <c r="B11" s="2"/>
      <c r="C11" s="2">
        <f>C5-C10</f>
        <v>-13100</v>
      </c>
      <c r="D11" s="2">
        <f>D5-D10</f>
        <v>139000</v>
      </c>
      <c r="E11" s="18">
        <f>E5-E10</f>
        <v>-41000</v>
      </c>
      <c r="F11" s="2">
        <f>F5-F10</f>
        <v>29000</v>
      </c>
      <c r="G11" s="2">
        <f>G5-G10</f>
        <v>29000</v>
      </c>
    </row>
    <row r="12" spans="1:7" ht="15">
      <c r="A12" s="1" t="s">
        <v>6</v>
      </c>
      <c r="C12" s="1">
        <v>6</v>
      </c>
      <c r="D12" s="1">
        <v>6</v>
      </c>
      <c r="E12" s="13">
        <v>1</v>
      </c>
      <c r="F12" s="1">
        <v>7</v>
      </c>
      <c r="G12" s="1">
        <v>13</v>
      </c>
    </row>
    <row r="13" spans="1:7" ht="15">
      <c r="A13" s="1" t="s">
        <v>14</v>
      </c>
      <c r="D13" s="3">
        <v>0.06</v>
      </c>
      <c r="F13" s="3">
        <v>0.12</v>
      </c>
      <c r="G13" s="3">
        <v>0.48</v>
      </c>
    </row>
    <row r="14" spans="1:7" ht="15">
      <c r="A14" s="1" t="s">
        <v>13</v>
      </c>
      <c r="D14" s="1">
        <f>D11*D13</f>
        <v>8340</v>
      </c>
      <c r="F14" s="1">
        <f>F11*F13</f>
        <v>3480</v>
      </c>
      <c r="G14" s="1">
        <f>G11*G13</f>
        <v>13920</v>
      </c>
    </row>
    <row r="15" spans="1:8" ht="15">
      <c r="A15" s="1" t="s">
        <v>29</v>
      </c>
      <c r="D15" s="1">
        <f>D11-D14</f>
        <v>130660</v>
      </c>
      <c r="F15" s="1">
        <f>F11-F14</f>
        <v>25520</v>
      </c>
      <c r="G15" s="1">
        <f>G11-G14</f>
        <v>15080</v>
      </c>
      <c r="H15" s="3"/>
    </row>
    <row r="16" spans="1:7" ht="15">
      <c r="A16" s="8" t="s">
        <v>20</v>
      </c>
      <c r="B16" s="8"/>
      <c r="C16" s="8"/>
      <c r="D16" s="10">
        <f>D15*0.19</f>
        <v>24825.4</v>
      </c>
      <c r="E16" s="10"/>
      <c r="F16" s="10">
        <f>F15*0.19</f>
        <v>4848.8</v>
      </c>
      <c r="G16" s="10">
        <f>G15*0.19</f>
        <v>2865.2</v>
      </c>
    </row>
    <row r="17" spans="1:8" ht="15">
      <c r="A17" s="1" t="s">
        <v>15</v>
      </c>
      <c r="D17" s="5">
        <v>0.0165</v>
      </c>
      <c r="F17" s="5">
        <v>0.033</v>
      </c>
      <c r="G17" s="5">
        <v>0.132</v>
      </c>
      <c r="H17" s="2"/>
    </row>
    <row r="18" spans="1:7" ht="15">
      <c r="A18" s="1" t="s">
        <v>16</v>
      </c>
      <c r="D18" s="4">
        <f>D11*D17</f>
        <v>2293.5</v>
      </c>
      <c r="F18" s="6">
        <f>F11*F17</f>
        <v>957</v>
      </c>
      <c r="G18" s="6">
        <f>G11*G17</f>
        <v>3828</v>
      </c>
    </row>
    <row r="19" spans="1:7" ht="15">
      <c r="A19" s="7" t="s">
        <v>30</v>
      </c>
      <c r="D19" s="4">
        <f>D11-D18</f>
        <v>136706.5</v>
      </c>
      <c r="F19" s="6">
        <f>F11-F18</f>
        <v>28043</v>
      </c>
      <c r="G19" s="6">
        <f>G11-G18</f>
        <v>25172</v>
      </c>
    </row>
    <row r="20" spans="1:7" ht="15">
      <c r="A20" s="14" t="s">
        <v>33</v>
      </c>
      <c r="B20" s="8"/>
      <c r="C20" s="8"/>
      <c r="D20" s="9">
        <f>D19*17.2%</f>
        <v>23513.517999999996</v>
      </c>
      <c r="E20" s="9"/>
      <c r="F20" s="9">
        <f>F19*17.2%</f>
        <v>4823.396</v>
      </c>
      <c r="G20" s="9">
        <f>G19*17.2%</f>
        <v>4329.584</v>
      </c>
    </row>
    <row r="21" spans="1:7" ht="15.75">
      <c r="A21" s="15" t="s">
        <v>17</v>
      </c>
      <c r="B21" s="15"/>
      <c r="C21" s="15"/>
      <c r="D21" s="17">
        <f>D16+D20</f>
        <v>48338.918</v>
      </c>
      <c r="E21" s="15"/>
      <c r="F21" s="16">
        <f>F16+F20</f>
        <v>9672.196</v>
      </c>
      <c r="G21" s="16">
        <f>G16+G20</f>
        <v>7194.784</v>
      </c>
    </row>
    <row r="22" spans="1:7" ht="15">
      <c r="A22" s="1" t="s">
        <v>24</v>
      </c>
      <c r="D22" s="8" t="s">
        <v>36</v>
      </c>
      <c r="G22" s="3"/>
    </row>
    <row r="23" ht="15">
      <c r="A23" s="1" t="s">
        <v>8</v>
      </c>
    </row>
    <row r="24" ht="15">
      <c r="A24" s="1" t="s">
        <v>28</v>
      </c>
    </row>
    <row r="25" spans="1:8" ht="15">
      <c r="A25" s="12" t="s">
        <v>31</v>
      </c>
      <c r="H25" s="2"/>
    </row>
    <row r="26" ht="15">
      <c r="A26" s="1" t="s">
        <v>27</v>
      </c>
    </row>
    <row r="27" spans="1:9" ht="15">
      <c r="A27" s="1" t="s">
        <v>34</v>
      </c>
      <c r="I27" s="2"/>
    </row>
    <row r="28" spans="1:3" ht="15">
      <c r="A28" s="1" t="s">
        <v>0</v>
      </c>
      <c r="C28" s="1">
        <v>12000000</v>
      </c>
    </row>
    <row r="30" spans="1:8" ht="15">
      <c r="A30" s="1" t="s">
        <v>1</v>
      </c>
      <c r="C30" s="1">
        <v>6000000</v>
      </c>
      <c r="H30" s="2"/>
    </row>
    <row r="31" spans="1:8" ht="15">
      <c r="A31" s="1" t="s">
        <v>2</v>
      </c>
      <c r="C31" s="1">
        <v>450000</v>
      </c>
      <c r="E31" s="1" t="s">
        <v>11</v>
      </c>
      <c r="H31" s="2"/>
    </row>
    <row r="32" spans="1:8" ht="15">
      <c r="A32" s="1" t="s">
        <v>3</v>
      </c>
      <c r="C32" s="1">
        <v>900000</v>
      </c>
      <c r="E32" s="1" t="s">
        <v>32</v>
      </c>
      <c r="H32" s="2"/>
    </row>
    <row r="33" spans="1:8" ht="15">
      <c r="A33" s="1" t="s">
        <v>4</v>
      </c>
      <c r="C33" s="1">
        <f>SUM(C30:C32)</f>
        <v>7350000</v>
      </c>
      <c r="H33" s="2"/>
    </row>
    <row r="34" spans="1:8" ht="15">
      <c r="A34" s="2" t="s">
        <v>5</v>
      </c>
      <c r="B34" s="2"/>
      <c r="C34" s="2">
        <f>C28-C33</f>
        <v>4650000</v>
      </c>
      <c r="D34" s="2"/>
      <c r="E34" s="2"/>
      <c r="F34" s="2"/>
      <c r="G34" s="2"/>
      <c r="H34" s="2"/>
    </row>
    <row r="35" spans="1:8" ht="15">
      <c r="A35" s="1" t="s">
        <v>6</v>
      </c>
      <c r="C35" s="1">
        <v>5</v>
      </c>
      <c r="H35" s="2"/>
    </row>
    <row r="36" spans="1:8" ht="15">
      <c r="A36" s="1" t="s">
        <v>14</v>
      </c>
      <c r="C36" s="1">
        <v>0</v>
      </c>
      <c r="H36" s="2"/>
    </row>
    <row r="37" spans="1:8" ht="15">
      <c r="A37" s="1" t="s">
        <v>13</v>
      </c>
      <c r="H37" s="2"/>
    </row>
    <row r="38" spans="1:8" ht="15">
      <c r="A38" s="1" t="s">
        <v>18</v>
      </c>
      <c r="C38" s="1">
        <v>4650000</v>
      </c>
      <c r="H38" s="2"/>
    </row>
    <row r="39" ht="15">
      <c r="H39" s="2"/>
    </row>
    <row r="40" spans="1:3" ht="15">
      <c r="A40" s="1" t="s">
        <v>22</v>
      </c>
      <c r="C40" s="1">
        <f>C38-C39</f>
        <v>4650000</v>
      </c>
    </row>
    <row r="41" spans="1:3" ht="15">
      <c r="A41" s="1" t="s">
        <v>20</v>
      </c>
      <c r="C41" s="4">
        <f>C40*0.19</f>
        <v>883500</v>
      </c>
    </row>
    <row r="42" spans="1:3" ht="15">
      <c r="A42" s="1" t="s">
        <v>15</v>
      </c>
      <c r="C42" s="1">
        <v>0</v>
      </c>
    </row>
    <row r="43" ht="15">
      <c r="A43" s="1" t="s">
        <v>16</v>
      </c>
    </row>
    <row r="44" spans="1:3" ht="15">
      <c r="A44" s="1" t="s">
        <v>19</v>
      </c>
      <c r="C44" s="1">
        <v>4650000</v>
      </c>
    </row>
    <row r="46" spans="1:3" ht="15">
      <c r="A46" s="1" t="s">
        <v>21</v>
      </c>
      <c r="C46" s="1">
        <f>C44-C45</f>
        <v>4650000</v>
      </c>
    </row>
    <row r="47" spans="1:3" ht="15">
      <c r="A47" s="19" t="s">
        <v>33</v>
      </c>
      <c r="C47" s="4">
        <f>C46*0.172</f>
        <v>799799.9999999999</v>
      </c>
    </row>
    <row r="48" spans="1:3" ht="15">
      <c r="A48" s="8" t="s">
        <v>17</v>
      </c>
      <c r="B48" s="8"/>
      <c r="C48" s="10">
        <f>C41+C47</f>
        <v>1683300</v>
      </c>
    </row>
    <row r="49" spans="1:3" ht="15">
      <c r="A49" s="1" t="s">
        <v>25</v>
      </c>
      <c r="C49" s="11">
        <f>C34*6%</f>
        <v>279000</v>
      </c>
    </row>
    <row r="50" spans="1:3" ht="15">
      <c r="A50" s="1" t="s">
        <v>26</v>
      </c>
      <c r="C50" s="11">
        <f>C48+C49</f>
        <v>1962300</v>
      </c>
    </row>
    <row r="51" spans="1:2" ht="15">
      <c r="A51" s="1" t="s">
        <v>9</v>
      </c>
      <c r="B51" s="1" t="s">
        <v>35</v>
      </c>
    </row>
    <row r="52" spans="1:6" ht="15">
      <c r="A52" s="1" t="s">
        <v>0</v>
      </c>
      <c r="C52" s="1">
        <v>100000</v>
      </c>
      <c r="D52" s="1">
        <v>100000</v>
      </c>
      <c r="E52" s="1">
        <v>100000</v>
      </c>
      <c r="F52" s="1">
        <v>100000</v>
      </c>
    </row>
    <row r="54" spans="1:6" ht="15">
      <c r="A54" s="1" t="s">
        <v>1</v>
      </c>
      <c r="C54" s="1">
        <v>50000</v>
      </c>
      <c r="D54" s="1">
        <v>50000</v>
      </c>
      <c r="E54" s="1">
        <v>50000</v>
      </c>
      <c r="F54" s="1">
        <v>50000</v>
      </c>
    </row>
    <row r="55" spans="1:7" ht="15">
      <c r="A55" s="1" t="s">
        <v>2</v>
      </c>
      <c r="C55" s="1">
        <v>3750</v>
      </c>
      <c r="D55" s="1">
        <v>3750</v>
      </c>
      <c r="E55" s="1">
        <v>3750</v>
      </c>
      <c r="F55" s="1">
        <v>3750</v>
      </c>
      <c r="G55" s="1" t="s">
        <v>11</v>
      </c>
    </row>
    <row r="56" spans="1:7" ht="15">
      <c r="A56" s="1" t="s">
        <v>3</v>
      </c>
      <c r="C56" s="1">
        <v>15000</v>
      </c>
      <c r="D56" s="1">
        <v>15000</v>
      </c>
      <c r="E56" s="1">
        <v>15000</v>
      </c>
      <c r="F56" s="1">
        <v>15000</v>
      </c>
      <c r="G56" s="1" t="s">
        <v>12</v>
      </c>
    </row>
    <row r="57" spans="1:6" ht="15">
      <c r="A57" s="1" t="s">
        <v>4</v>
      </c>
      <c r="C57" s="1">
        <f>SUM(C54:C56)</f>
        <v>68750</v>
      </c>
      <c r="D57" s="1">
        <f>SUM(D54:D56)</f>
        <v>68750</v>
      </c>
      <c r="E57" s="1">
        <f>SUM(E54:E56)</f>
        <v>68750</v>
      </c>
      <c r="F57" s="1">
        <f>SUM(F54:F56)</f>
        <v>68750</v>
      </c>
    </row>
    <row r="59" spans="1:6" ht="15">
      <c r="A59" s="1" t="s">
        <v>5</v>
      </c>
      <c r="C59" s="1">
        <f>C52-C57</f>
        <v>31250</v>
      </c>
      <c r="D59" s="1">
        <f>D52-D57</f>
        <v>31250</v>
      </c>
      <c r="E59" s="1">
        <f>E52-E57</f>
        <v>31250</v>
      </c>
      <c r="F59" s="1">
        <f>F52-F57</f>
        <v>31250</v>
      </c>
    </row>
    <row r="61" spans="1:6" ht="15">
      <c r="A61" s="1" t="s">
        <v>6</v>
      </c>
      <c r="C61" s="1">
        <v>16</v>
      </c>
      <c r="D61" s="1">
        <v>16</v>
      </c>
      <c r="E61" s="1">
        <v>12</v>
      </c>
      <c r="F61" s="1">
        <v>6</v>
      </c>
    </row>
    <row r="62" spans="1:6" ht="15">
      <c r="A62" s="1" t="s">
        <v>14</v>
      </c>
      <c r="C62" s="3">
        <v>0.66</v>
      </c>
      <c r="D62" s="3">
        <v>0.66</v>
      </c>
      <c r="E62" s="3">
        <v>0.42</v>
      </c>
      <c r="F62" s="3">
        <v>0.06</v>
      </c>
    </row>
    <row r="63" spans="1:6" ht="15">
      <c r="A63" s="1" t="s">
        <v>13</v>
      </c>
      <c r="C63" s="4">
        <f>C59*C62</f>
        <v>20625</v>
      </c>
      <c r="D63" s="4">
        <f>D59*D62</f>
        <v>20625</v>
      </c>
      <c r="E63" s="4">
        <f>E59*E62</f>
        <v>13125</v>
      </c>
      <c r="F63" s="4">
        <f>F59*F62</f>
        <v>1875</v>
      </c>
    </row>
    <row r="64" spans="1:6" ht="15">
      <c r="A64" s="1" t="s">
        <v>18</v>
      </c>
      <c r="C64" s="4">
        <f>C59-C63</f>
        <v>10625</v>
      </c>
      <c r="D64" s="4">
        <f>D59-D63</f>
        <v>10625</v>
      </c>
      <c r="E64" s="4">
        <f>E59-E63</f>
        <v>18125</v>
      </c>
      <c r="F64" s="4">
        <f>F59-F63</f>
        <v>29375</v>
      </c>
    </row>
    <row r="65" spans="3:6" ht="15">
      <c r="C65" s="4"/>
      <c r="D65" s="4"/>
      <c r="E65" s="4"/>
      <c r="F65" s="4"/>
    </row>
    <row r="66" spans="1:6" ht="15">
      <c r="A66" s="1" t="s">
        <v>22</v>
      </c>
      <c r="C66" s="4">
        <f>C64-C65</f>
        <v>10625</v>
      </c>
      <c r="D66" s="4">
        <f>D64-D65</f>
        <v>10625</v>
      </c>
      <c r="E66" s="4">
        <f>E64-E65</f>
        <v>18125</v>
      </c>
      <c r="F66" s="4">
        <f>F64-F65</f>
        <v>29375</v>
      </c>
    </row>
    <row r="67" spans="1:6" ht="15">
      <c r="A67" s="1" t="s">
        <v>23</v>
      </c>
      <c r="C67" s="4">
        <f>C66*0.19</f>
        <v>2018.75</v>
      </c>
      <c r="D67" s="4">
        <f>D66*0.19</f>
        <v>2018.75</v>
      </c>
      <c r="E67" s="4">
        <f>E66*0.19</f>
        <v>3443.75</v>
      </c>
      <c r="F67" s="4">
        <f>F66*0.19</f>
        <v>5581.25</v>
      </c>
    </row>
    <row r="68" spans="1:6" ht="15">
      <c r="A68" s="1" t="s">
        <v>15</v>
      </c>
      <c r="C68" s="5">
        <v>0.1815</v>
      </c>
      <c r="D68" s="5">
        <v>0.1815</v>
      </c>
      <c r="E68" s="5">
        <v>0.1155</v>
      </c>
      <c r="F68" s="5">
        <v>0.0165</v>
      </c>
    </row>
    <row r="69" spans="1:6" ht="15">
      <c r="A69" s="1" t="s">
        <v>16</v>
      </c>
      <c r="C69" s="4">
        <f>C59*C68</f>
        <v>5671.875</v>
      </c>
      <c r="D69" s="4">
        <f>D59*D68</f>
        <v>5671.875</v>
      </c>
      <c r="E69" s="4">
        <f>E59*E68</f>
        <v>3609.375</v>
      </c>
      <c r="F69" s="4">
        <f>F59*F68</f>
        <v>515.625</v>
      </c>
    </row>
    <row r="70" spans="1:6" ht="15">
      <c r="A70" s="1" t="s">
        <v>19</v>
      </c>
      <c r="C70" s="4">
        <v>25578</v>
      </c>
      <c r="D70" s="4">
        <f>D59-D69</f>
        <v>25578.125</v>
      </c>
      <c r="E70" s="4">
        <f>E59-E69</f>
        <v>27640.625</v>
      </c>
      <c r="F70" s="4">
        <f>F59-F69</f>
        <v>30734.375</v>
      </c>
    </row>
    <row r="71" spans="3:6" ht="15">
      <c r="C71" s="4"/>
      <c r="D71" s="4"/>
      <c r="E71" s="4"/>
      <c r="F71" s="4"/>
    </row>
    <row r="72" spans="1:6" ht="15">
      <c r="A72" s="1" t="s">
        <v>21</v>
      </c>
      <c r="C72" s="4">
        <f>C70-C71</f>
        <v>25578</v>
      </c>
      <c r="D72" s="4">
        <f>D70-D71</f>
        <v>25578.125</v>
      </c>
      <c r="E72" s="4">
        <f>E70-E71</f>
        <v>27640.625</v>
      </c>
      <c r="F72" s="4">
        <f>F70-F71</f>
        <v>30734.375</v>
      </c>
    </row>
    <row r="73" spans="1:7" ht="15">
      <c r="A73" s="12" t="s">
        <v>33</v>
      </c>
      <c r="C73" s="4">
        <f>C72*0.172</f>
        <v>4399.415999999999</v>
      </c>
      <c r="D73" s="4">
        <f>D72*0.172</f>
        <v>4399.4375</v>
      </c>
      <c r="E73" s="4">
        <f>E72*0.172</f>
        <v>4754.1875</v>
      </c>
      <c r="F73" s="4">
        <f>F72*0.172</f>
        <v>5286.3125</v>
      </c>
      <c r="G73" s="4"/>
    </row>
    <row r="74" spans="1:6" ht="15">
      <c r="A74" s="8" t="s">
        <v>17</v>
      </c>
      <c r="B74" s="8"/>
      <c r="C74" s="10">
        <f>C67+C73</f>
        <v>6418.165999999999</v>
      </c>
      <c r="D74" s="10">
        <f>D67+D73</f>
        <v>6418.1875</v>
      </c>
      <c r="E74" s="10">
        <f>E67+E73</f>
        <v>8197.9375</v>
      </c>
      <c r="F74" s="10">
        <f>F67+F73</f>
        <v>10867.5625</v>
      </c>
    </row>
    <row r="78" spans="3:6" ht="15">
      <c r="C78" s="4"/>
      <c r="D78" s="4"/>
      <c r="E78" s="4"/>
      <c r="F78" s="4"/>
    </row>
    <row r="83" ht="15">
      <c r="A83" s="3"/>
    </row>
    <row r="84" ht="15">
      <c r="A84" s="3"/>
    </row>
    <row r="85" ht="15">
      <c r="A85" s="3"/>
    </row>
    <row r="90" spans="3:6" ht="15">
      <c r="C90" s="3"/>
      <c r="D90" s="3"/>
      <c r="E90" s="3"/>
      <c r="F90" s="3"/>
    </row>
    <row r="94" spans="3:6" ht="15">
      <c r="C94" s="4"/>
      <c r="D94" s="4"/>
      <c r="E94" s="4"/>
      <c r="F94" s="4"/>
    </row>
    <row r="98" spans="3:6" ht="15">
      <c r="C98" s="4"/>
      <c r="D98" s="4"/>
      <c r="E98" s="4"/>
      <c r="F98" s="4"/>
    </row>
    <row r="106" spans="3:6" ht="15">
      <c r="C106" s="3"/>
      <c r="D106" s="3"/>
      <c r="E106" s="3"/>
      <c r="F106" s="3"/>
    </row>
    <row r="110" spans="3:6" ht="15">
      <c r="C110" s="4"/>
      <c r="D110" s="4"/>
      <c r="E110" s="4"/>
      <c r="F110" s="4"/>
    </row>
    <row r="114" spans="3:6" ht="15">
      <c r="C114" s="4"/>
      <c r="D114" s="4"/>
      <c r="E114" s="4"/>
      <c r="F114" s="4"/>
    </row>
    <row r="121" spans="3:6" ht="15">
      <c r="C121" s="3"/>
      <c r="D121" s="3"/>
      <c r="E121" s="3"/>
      <c r="F121" s="3"/>
    </row>
  </sheetData>
  <sheetProtection/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 DESZCZ</cp:lastModifiedBy>
  <cp:lastPrinted>2021-09-30T12:57:50Z</cp:lastPrinted>
  <dcterms:created xsi:type="dcterms:W3CDTF">2012-01-22T15:22:45Z</dcterms:created>
  <dcterms:modified xsi:type="dcterms:W3CDTF">2023-12-10T17:21:09Z</dcterms:modified>
  <cp:category/>
  <cp:version/>
  <cp:contentType/>
  <cp:contentStatus/>
</cp:coreProperties>
</file>